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535"/>
  </bookViews>
  <sheets>
    <sheet name="Лист1" sheetId="1" r:id="rId1"/>
  </sheets>
  <definedNames>
    <definedName name="_xlnm.Print_Titles" localSheetId="0">Лист1!$4:$4</definedName>
  </definedNames>
  <calcPr calcId="145621"/>
</workbook>
</file>

<file path=xl/calcChain.xml><?xml version="1.0" encoding="utf-8"?>
<calcChain xmlns="http://schemas.openxmlformats.org/spreadsheetml/2006/main">
  <c r="H72" i="1" l="1"/>
  <c r="I88" i="1" l="1"/>
  <c r="J88" i="1"/>
  <c r="H88" i="1"/>
  <c r="I87" i="1"/>
  <c r="J87" i="1"/>
  <c r="H87" i="1"/>
  <c r="I85" i="1" l="1"/>
  <c r="J85" i="1"/>
  <c r="H85" i="1"/>
  <c r="I84" i="1"/>
  <c r="J84" i="1"/>
  <c r="J83" i="1" s="1"/>
  <c r="H84" i="1"/>
  <c r="I82" i="1"/>
  <c r="J82" i="1"/>
  <c r="H82" i="1"/>
  <c r="H77" i="1"/>
  <c r="I79" i="1"/>
  <c r="J79" i="1"/>
  <c r="H79" i="1"/>
  <c r="I83" i="1"/>
  <c r="I80" i="1"/>
  <c r="I77" i="1"/>
  <c r="H83" i="1" l="1"/>
  <c r="H86" i="1"/>
  <c r="J86" i="1"/>
  <c r="I86" i="1"/>
  <c r="J77" i="1"/>
  <c r="H80" i="1"/>
  <c r="J80" i="1"/>
  <c r="I73" i="1" l="1"/>
  <c r="I71" i="1" s="1"/>
  <c r="J73" i="1"/>
  <c r="H73" i="1"/>
  <c r="I72" i="1"/>
  <c r="J72" i="1"/>
  <c r="H62" i="1"/>
  <c r="I57" i="1"/>
  <c r="J57" i="1"/>
  <c r="H57" i="1"/>
  <c r="I58" i="1"/>
  <c r="J58" i="1"/>
  <c r="H58" i="1"/>
  <c r="J71" i="1"/>
  <c r="H71" i="1"/>
  <c r="J68" i="1"/>
  <c r="I68" i="1"/>
  <c r="H68" i="1"/>
  <c r="E68" i="1"/>
  <c r="E67" i="1" s="1"/>
  <c r="D68" i="1"/>
  <c r="J67" i="1"/>
  <c r="I67" i="1"/>
  <c r="H67" i="1"/>
  <c r="D67" i="1"/>
  <c r="J62" i="1"/>
  <c r="I62" i="1"/>
  <c r="I61" i="1" s="1"/>
  <c r="E62" i="1"/>
  <c r="E61" i="1" s="1"/>
  <c r="D62" i="1"/>
  <c r="J61" i="1"/>
  <c r="H61" i="1"/>
  <c r="D61" i="1"/>
  <c r="H59" i="1" l="1"/>
  <c r="E59" i="1"/>
  <c r="D59" i="1"/>
  <c r="D58" i="1" s="1"/>
  <c r="D57" i="1" s="1"/>
  <c r="E58" i="1"/>
  <c r="E57" i="1" s="1"/>
  <c r="H55" i="1"/>
  <c r="E55" i="1"/>
  <c r="E54" i="1" s="1"/>
  <c r="D55" i="1"/>
  <c r="H54" i="1"/>
  <c r="D54" i="1"/>
  <c r="E53" i="1"/>
  <c r="D53" i="1"/>
  <c r="D52" i="1" s="1"/>
  <c r="D51" i="1" s="1"/>
  <c r="J52" i="1"/>
  <c r="I52" i="1"/>
  <c r="I51" i="1" s="1"/>
  <c r="H52" i="1"/>
  <c r="E52" i="1"/>
  <c r="E51" i="1" s="1"/>
  <c r="J51" i="1"/>
  <c r="H51" i="1"/>
  <c r="I8" i="1" l="1"/>
  <c r="J8" i="1"/>
  <c r="H8" i="1"/>
  <c r="I10" i="1" l="1"/>
  <c r="I7" i="1" s="1"/>
  <c r="J10" i="1"/>
  <c r="J7" i="1" s="1"/>
  <c r="H10" i="1"/>
  <c r="H7" i="1" s="1"/>
  <c r="E10" i="1"/>
  <c r="E7" i="1" s="1"/>
  <c r="D10" i="1"/>
  <c r="D7" i="1" s="1"/>
  <c r="D33" i="1" l="1"/>
  <c r="I37" i="1"/>
  <c r="H37" i="1"/>
  <c r="D37" i="1" l="1"/>
  <c r="D32" i="1" s="1"/>
  <c r="J37" i="1"/>
  <c r="I33" i="1"/>
  <c r="I32" i="1" s="1"/>
  <c r="J33" i="1"/>
  <c r="H33" i="1"/>
  <c r="H32" i="1" s="1"/>
  <c r="H22" i="1"/>
  <c r="H21" i="1" s="1"/>
  <c r="E33" i="1"/>
  <c r="E37" i="1"/>
  <c r="I28" i="1"/>
  <c r="J28" i="1"/>
  <c r="H28" i="1"/>
  <c r="I22" i="1"/>
  <c r="I21" i="1" s="1"/>
  <c r="J22" i="1"/>
  <c r="J21" i="1" s="1"/>
  <c r="I14" i="1"/>
  <c r="J14" i="1"/>
  <c r="I18" i="1"/>
  <c r="J18" i="1"/>
  <c r="H14" i="1"/>
  <c r="J27" i="1" l="1"/>
  <c r="H27" i="1"/>
  <c r="I27" i="1"/>
  <c r="J13" i="1"/>
  <c r="I13" i="1"/>
  <c r="H13" i="1"/>
  <c r="E32" i="1"/>
  <c r="J32" i="1"/>
  <c r="E28" i="1"/>
  <c r="D28" i="1"/>
  <c r="E14" i="1"/>
  <c r="E13" i="1" s="1"/>
  <c r="E27" i="1"/>
  <c r="D27" i="1"/>
  <c r="D14" i="1"/>
  <c r="D13" i="1" l="1"/>
</calcChain>
</file>

<file path=xl/sharedStrings.xml><?xml version="1.0" encoding="utf-8"?>
<sst xmlns="http://schemas.openxmlformats.org/spreadsheetml/2006/main" count="203" uniqueCount="74">
  <si>
    <t>Наименование объекта капитального строительства</t>
  </si>
  <si>
    <t>Срок ввода в эксплуатацию</t>
  </si>
  <si>
    <t>х</t>
  </si>
  <si>
    <t>Проектная мощность</t>
  </si>
  <si>
    <t>Государственная программа 21. "Здравоохранение"</t>
  </si>
  <si>
    <t>Общая стоимость строительства, 
тыс. рублей</t>
  </si>
  <si>
    <t>Министерство строительства Мурманской области</t>
  </si>
  <si>
    <t xml:space="preserve">Информация о наличии проектной документации с положительным заключением государственной экспертизы, положительным заключением о достоверности определения сметной стоимости объекта капитального строительства </t>
  </si>
  <si>
    <t>Информация о наличии решений о предоставлении замельных участков под строительство</t>
  </si>
  <si>
    <t>-</t>
  </si>
  <si>
    <t xml:space="preserve">Перечень объектов капитального строительства, финансируемых из областного бюджета в очередном финансовом году, содержащий сведения об их мощности, сроках ввода в эксплуатацию, общей стоимости строительства, фактических объемах выполненных работ с начала строительства по состоянию на 1 июля текущего финансового года, а также информацию о наличии проектной документации с положительным заключением государственной экспертизы, положительным заключением о достоверности определения сметной стоимости объекта капитального строительства и решений о предоставлении земельных участков под строительство
</t>
  </si>
  <si>
    <t>Бюджетные ассигнования на 2026 год, рублей</t>
  </si>
  <si>
    <t>Бюджетные ассигнования на 2027 год, рублей</t>
  </si>
  <si>
    <t>Иной региональный проект «Модернизация объектов энергоснабжения, водоснабжения, водоотведения»</t>
  </si>
  <si>
    <t xml:space="preserve">Государственная программа 37
«Развитие энергетики и коммунального хозяйства»
</t>
  </si>
  <si>
    <t>Государственная программа 24
"Физическая культура и спорт"</t>
  </si>
  <si>
    <t>Иной региональный проект"Строительство жилья"</t>
  </si>
  <si>
    <t>Иной региональнывй проект "Развитие спортивной инфраструктруры Мурманской области"</t>
  </si>
  <si>
    <t>Иной региональный проект «Строительство и реконструкция зданий учреждений здравоохранения»</t>
  </si>
  <si>
    <t>Государственная программа 27. "Комфортное жилье и городская среда"</t>
  </si>
  <si>
    <t>Иной региональный проект "Реализация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(Реновация ЗАТО)</t>
  </si>
  <si>
    <t>Министерство транспорта и дорожного хозяйства Мурманской области</t>
  </si>
  <si>
    <t>Государственная программа 35. "Транспортная система"</t>
  </si>
  <si>
    <t>Иной региональный проект "Реконструкция автомобильной дороги общего пользования регионального значения Апатиты – Кировск, км 2+688-км 14+314"</t>
  </si>
  <si>
    <t>ИТОГО, из них:</t>
  </si>
  <si>
    <t>за счет областных средств</t>
  </si>
  <si>
    <t>Фактический объем выполненных работ с начала строительства по состоянию на 01.07.2025 г., 
тыс. рублей</t>
  </si>
  <si>
    <t>Бюджетные ассигнования на 2028 год, рублей</t>
  </si>
  <si>
    <t>Реконструкция автомобильной дороги Апатиты-Кировск, км 2+688 — км 14+314</t>
  </si>
  <si>
    <t>Распоряжения МИО МО от 26.09.2023 № 1661-1970, 1894</t>
  </si>
  <si>
    <t>11,62 км</t>
  </si>
  <si>
    <t xml:space="preserve">Проектно-изыскательские работы по реконструкции </t>
  </si>
  <si>
    <t>Иной региональный проект "Строительство (реконструкция)  автомобильных дорог общего пользования регионального (межмуниципального)  значения"</t>
  </si>
  <si>
    <t>2027-2028</t>
  </si>
  <si>
    <t>Государственная программа 24. "Физическая культура и спорт"</t>
  </si>
  <si>
    <t>Строительство объекта «Быстровозводимый спортивно-оздоровительный комплекс с плавательным бассейном и тренажерным залом» на Кольском проспекте в г. Мурманске» (в рамках концессионного соглашения по строительству и эксплуатации объекта соглашения в соответствии с Федеральным законом от 21.07.2005 № 115-ФЗ «О концессионных соглашениях»)</t>
  </si>
  <si>
    <t>Общая площадь - 8084,81 кв.м;
количество посещений - 167 чел./смену</t>
  </si>
  <si>
    <t>Положительное заключение государственной экспертизы
№ 51-1-1-3-043542-2023
от 26.07.2023</t>
  </si>
  <si>
    <t>Мурманская обл., МО г. Мурманск, пр-кт Кольский, земельный участок с кадастровым номером  51:20:0000000:51</t>
  </si>
  <si>
    <t>Государственная программа 25. "Культура"</t>
  </si>
  <si>
    <t>Иной региональный проект «Строительство, реконструкция и капитальный ремонт учреждений культуры, образования в сфере культуры и архивов»</t>
  </si>
  <si>
    <t>Реконструкция с элементами реставрации в целях приспособления к современному использованию здания ГОАУК «Мурманский областной Дворец культуры и народного творчества им. С.М. Кирова», расположенного по адресу: г. Мурманск, ул. Пушкинская, д. 3</t>
  </si>
  <si>
    <t>Общая площадь - 8605,6 кв. м</t>
  </si>
  <si>
    <t>нет</t>
  </si>
  <si>
    <t>Мурманская обл., МО г. Мурманск, ул. Пушкинская, д. 3, земельный участок с кадастровым номером   51:20:0002058:13</t>
  </si>
  <si>
    <t>Жилые дома в г. Мурманске по ул. Кирпичной. 2 этап</t>
  </si>
  <si>
    <t>Положительное заключение государственной экспертизы
№ 51-1-1-2-055614-2024
от 23.09.2024</t>
  </si>
  <si>
    <t xml:space="preserve">Мурманская обл., МО г. Мурманск, ул. Кирпичная, земельный участок с кадастровым номером  51:20:0003172:2498 </t>
  </si>
  <si>
    <t>Министерство энергетики и жилищно-коммунального хозяйства Мурманской области</t>
  </si>
  <si>
    <t>Государственная программа 37. "Развитие энергетики и коммунального хозяйства"</t>
  </si>
  <si>
    <t>Региональный проект "Модернизация коммунальной инфраструктуры"</t>
  </si>
  <si>
    <t>1,6 км</t>
  </si>
  <si>
    <t>Положительное заключение государственной экспертизы № 51-1-1-2-003668-2025 от 30.01.2025</t>
  </si>
  <si>
    <t>в настоящее время решение отсутствует</t>
  </si>
  <si>
    <t>17,3 км</t>
  </si>
  <si>
    <t>Положительное заключение государственной экспертизы № 51-1-1-2-054566-2025 от 15.09.2025</t>
  </si>
  <si>
    <t>Мурманская область, Ковдорский муниципльный округ, земельные участки в кадастровых кварталах: 51:05:0060101,51:05:0010301, 51:05:001:0209:000, 51:05:0060103:000 27.06.2025</t>
  </si>
  <si>
    <t>Иной региональный проект "Реализация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Федерации"</t>
  </si>
  <si>
    <t>1,12 км</t>
  </si>
  <si>
    <t>Общая площадь жилых помещений - 4 827,37 кв.м; 
107 квартиры</t>
  </si>
  <si>
    <t xml:space="preserve">за счет федеральных средств </t>
  </si>
  <si>
    <t>Минтранс, из них:</t>
  </si>
  <si>
    <t>ФБ</t>
  </si>
  <si>
    <t>ОБ</t>
  </si>
  <si>
    <t>Минстрой, из них:</t>
  </si>
  <si>
    <t>ИТОГО</t>
  </si>
  <si>
    <t>Минэнерго, из них:</t>
  </si>
  <si>
    <t xml:space="preserve">Положительное заключение государственной экспертизы 
№ 51-1-1-3-013102-2023 
от 20.03.2023 </t>
  </si>
  <si>
    <t>Развитие сети холодного водоснабжения и водоотведения в рамках строительства на территории, расположенной в Первомайском административном округе города Мурманска на земельном участке 38 га в районе улицы Шабалина (за счет федеральных средств)</t>
  </si>
  <si>
    <t xml:space="preserve">Реконструкция магистрального водовода от насосной станции 1-ого подъема до очистных сооружений ХВС г. Ковдор (за счет федеральных средств)
</t>
  </si>
  <si>
    <t>Проектирование и строительство линейного объекта в целях присоединения объектов ИЖС к сетям водоснабжения (за счет федеральных средств)</t>
  </si>
  <si>
    <t>Проектирование и строительство линейного объекта в целях присоединения объектов ИЖС к сетям водоснабжения (за счет областных средств)</t>
  </si>
  <si>
    <t xml:space="preserve">Реконструкция магистрального водовода от насосной станции 1-ого подъема до очистных сооружений ХВС г. Ковдор (за счет областных средств)
</t>
  </si>
  <si>
    <t>Развитие сети холодного водоснабжения и водоотведения в рамках строительства на территории, расположенной в Первомайском административном округе города Мурманска на земельном участке 38 га в районе улицы Шабалина (за счет областных средств)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</si>
</sst>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9">
      <alignment vertical="top" wrapText="1"/>
    </xf>
  </cellStyleXfs>
  <cellXfs count="1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0" fillId="0" borderId="0" xfId="0" applyNumberFormat="1"/>
    <xf numFmtId="0" fontId="1" fillId="0" borderId="0" xfId="0" applyFont="1"/>
    <xf numFmtId="0" fontId="0" fillId="0" borderId="0" xfId="0" applyBorder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9" fillId="0" borderId="10" xfId="2" applyNumberFormat="1" applyFont="1" applyFill="1" applyBorder="1" applyProtection="1">
      <alignment vertical="top" wrapText="1"/>
    </xf>
    <xf numFmtId="0" fontId="9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right" vertical="center" wrapText="1"/>
    </xf>
    <xf numFmtId="4" fontId="9" fillId="0" borderId="11" xfId="0" applyNumberFormat="1" applyFont="1" applyFill="1" applyBorder="1" applyAlignment="1">
      <alignment horizontal="right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right" vertical="center" wrapText="1"/>
    </xf>
    <xf numFmtId="4" fontId="7" fillId="0" borderId="11" xfId="0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6" fillId="0" borderId="11" xfId="0" applyNumberFormat="1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11" xfId="0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wrapText="1"/>
    </xf>
    <xf numFmtId="0" fontId="9" fillId="2" borderId="10" xfId="0" quotePrefix="1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left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left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right" vertical="center"/>
    </xf>
    <xf numFmtId="4" fontId="9" fillId="2" borderId="11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9" fillId="2" borderId="1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center"/>
    </xf>
    <xf numFmtId="0" fontId="0" fillId="0" borderId="0" xfId="0"/>
    <xf numFmtId="164" fontId="5" fillId="2" borderId="2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right"/>
    </xf>
    <xf numFmtId="0" fontId="6" fillId="0" borderId="10" xfId="0" applyFont="1" applyBorder="1"/>
    <xf numFmtId="4" fontId="6" fillId="0" borderId="4" xfId="0" applyNumberFormat="1" applyFont="1" applyFill="1" applyBorder="1" applyAlignment="1">
      <alignment horizontal="right"/>
    </xf>
    <xf numFmtId="0" fontId="6" fillId="0" borderId="5" xfId="0" applyFont="1" applyBorder="1"/>
    <xf numFmtId="4" fontId="6" fillId="0" borderId="6" xfId="0" applyNumberFormat="1" applyFont="1" applyFill="1" applyBorder="1" applyAlignment="1">
      <alignment horizontal="right"/>
    </xf>
    <xf numFmtId="0" fontId="5" fillId="0" borderId="0" xfId="0" applyFont="1"/>
    <xf numFmtId="4" fontId="5" fillId="0" borderId="0" xfId="0" applyNumberFormat="1" applyFont="1" applyAlignment="1">
      <alignment horizontal="right"/>
    </xf>
    <xf numFmtId="0" fontId="8" fillId="0" borderId="0" xfId="0" applyFont="1" applyFill="1"/>
    <xf numFmtId="4" fontId="8" fillId="0" borderId="0" xfId="0" applyNumberFormat="1" applyFont="1" applyFill="1" applyAlignment="1">
      <alignment horizontal="right"/>
    </xf>
    <xf numFmtId="0" fontId="5" fillId="0" borderId="0" xfId="0" applyFont="1" applyFill="1"/>
    <xf numFmtId="4" fontId="5" fillId="0" borderId="0" xfId="0" applyNumberFormat="1" applyFont="1" applyFill="1" applyAlignment="1">
      <alignment horizontal="right"/>
    </xf>
    <xf numFmtId="0" fontId="6" fillId="0" borderId="0" xfId="0" applyFont="1" applyFill="1"/>
    <xf numFmtId="4" fontId="8" fillId="0" borderId="0" xfId="0" applyNumberFormat="1" applyFont="1" applyFill="1"/>
    <xf numFmtId="0" fontId="10" fillId="0" borderId="0" xfId="0" applyFont="1" applyFill="1"/>
    <xf numFmtId="4" fontId="6" fillId="0" borderId="11" xfId="0" applyNumberFormat="1" applyFont="1" applyFill="1" applyBorder="1" applyAlignment="1">
      <alignment horizontal="right" vertical="center"/>
    </xf>
    <xf numFmtId="0" fontId="0" fillId="0" borderId="0" xfId="0" applyFill="1"/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/>
    </xf>
    <xf numFmtId="4" fontId="6" fillId="0" borderId="11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0" borderId="8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wrapText="1"/>
    </xf>
    <xf numFmtId="4" fontId="6" fillId="0" borderId="13" xfId="0" applyNumberFormat="1" applyFont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0" fontId="9" fillId="2" borderId="1" xfId="0" quotePrefix="1" applyFont="1" applyFill="1" applyBorder="1" applyAlignment="1">
      <alignment horizontal="left" wrapText="1"/>
    </xf>
    <xf numFmtId="0" fontId="7" fillId="0" borderId="10" xfId="0" applyFont="1" applyBorder="1" applyAlignment="1">
      <alignment horizontal="left"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4" fontId="9" fillId="2" borderId="15" xfId="0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4" fontId="9" fillId="2" borderId="18" xfId="0" applyNumberFormat="1" applyFont="1" applyFill="1" applyBorder="1" applyAlignment="1">
      <alignment horizontal="right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right" vertical="center" wrapText="1"/>
    </xf>
    <xf numFmtId="4" fontId="9" fillId="3" borderId="11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4" fontId="7" fillId="3" borderId="11" xfId="0" applyNumberFormat="1" applyFont="1" applyFill="1" applyBorder="1" applyAlignment="1">
      <alignment horizontal="right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4" fontId="7" fillId="0" borderId="7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/>
    </xf>
    <xf numFmtId="4" fontId="6" fillId="0" borderId="7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7" fillId="0" borderId="4" xfId="0" quotePrefix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horizontal="right" vertical="center" wrapText="1"/>
    </xf>
    <xf numFmtId="4" fontId="7" fillId="0" borderId="13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</cellXfs>
  <cellStyles count="3">
    <cellStyle name="xl59" xfId="2"/>
    <cellStyle name="Обычный" xfId="0" builtinId="0"/>
    <cellStyle name="Обычный 2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abSelected="1" zoomScale="74" zoomScaleNormal="74" workbookViewId="0">
      <selection activeCell="M4" sqref="M4"/>
    </sheetView>
  </sheetViews>
  <sheetFormatPr defaultRowHeight="15" x14ac:dyDescent="0.25"/>
  <cols>
    <col min="1" max="1" width="55.85546875" style="1" customWidth="1"/>
    <col min="2" max="2" width="20.42578125" style="1" customWidth="1"/>
    <col min="3" max="3" width="12.5703125" style="4" customWidth="1"/>
    <col min="4" max="4" width="16.140625" style="1" customWidth="1"/>
    <col min="5" max="5" width="15.42578125" style="1" customWidth="1"/>
    <col min="6" max="6" width="27.5703125" style="1" customWidth="1"/>
    <col min="7" max="7" width="38" style="1" customWidth="1"/>
    <col min="8" max="8" width="19.5703125" style="2" bestFit="1" customWidth="1"/>
    <col min="9" max="9" width="17.42578125" style="2" customWidth="1"/>
    <col min="10" max="10" width="17.5703125" style="2" bestFit="1" customWidth="1"/>
    <col min="11" max="11" width="22.28515625" customWidth="1"/>
    <col min="12" max="12" width="20" customWidth="1"/>
  </cols>
  <sheetData>
    <row r="1" spans="1:12" ht="78" customHeight="1" x14ac:dyDescent="0.25">
      <c r="A1" s="172" t="s">
        <v>10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x14ac:dyDescent="0.25">
      <c r="A2" s="6"/>
      <c r="B2" s="6"/>
      <c r="C2" s="7"/>
      <c r="D2" s="6"/>
      <c r="E2" s="6"/>
      <c r="F2" s="6"/>
      <c r="G2" s="6"/>
      <c r="H2" s="8"/>
      <c r="I2" s="8"/>
      <c r="J2" s="8"/>
    </row>
    <row r="3" spans="1:12" ht="15.75" thickBot="1" x14ac:dyDescent="0.3">
      <c r="A3" s="6"/>
      <c r="B3" s="6"/>
      <c r="C3" s="7"/>
      <c r="D3" s="6"/>
      <c r="E3" s="6"/>
      <c r="F3" s="6"/>
      <c r="G3" s="6"/>
      <c r="H3" s="8"/>
      <c r="I3" s="8"/>
      <c r="J3" s="9"/>
    </row>
    <row r="4" spans="1:12" ht="201" customHeight="1" x14ac:dyDescent="0.25">
      <c r="A4" s="10" t="s">
        <v>0</v>
      </c>
      <c r="B4" s="11" t="s">
        <v>3</v>
      </c>
      <c r="C4" s="12" t="s">
        <v>1</v>
      </c>
      <c r="D4" s="11" t="s">
        <v>5</v>
      </c>
      <c r="E4" s="11" t="s">
        <v>26</v>
      </c>
      <c r="F4" s="11" t="s">
        <v>7</v>
      </c>
      <c r="G4" s="11" t="s">
        <v>8</v>
      </c>
      <c r="H4" s="11" t="s">
        <v>11</v>
      </c>
      <c r="I4" s="11" t="s">
        <v>12</v>
      </c>
      <c r="J4" s="13" t="s">
        <v>27</v>
      </c>
    </row>
    <row r="5" spans="1:12" ht="15.75" thickBot="1" x14ac:dyDescent="0.3">
      <c r="A5" s="14">
        <v>1</v>
      </c>
      <c r="B5" s="15">
        <v>2</v>
      </c>
      <c r="C5" s="16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7">
        <v>10</v>
      </c>
    </row>
    <row r="6" spans="1:12" ht="15.75" customHeight="1" thickBot="1" x14ac:dyDescent="0.3">
      <c r="A6" s="159" t="s">
        <v>21</v>
      </c>
      <c r="B6" s="159"/>
      <c r="C6" s="159"/>
      <c r="D6" s="159"/>
      <c r="E6" s="159"/>
      <c r="F6" s="159"/>
      <c r="G6" s="159"/>
      <c r="H6" s="159"/>
      <c r="I6" s="159"/>
      <c r="J6" s="159"/>
      <c r="K6" s="5"/>
    </row>
    <row r="7" spans="1:12" ht="32.25" customHeight="1" x14ac:dyDescent="0.25">
      <c r="A7" s="18" t="s">
        <v>22</v>
      </c>
      <c r="B7" s="28" t="s">
        <v>2</v>
      </c>
      <c r="C7" s="28" t="s">
        <v>2</v>
      </c>
      <c r="D7" s="104">
        <f>+D10</f>
        <v>7690066.5999999996</v>
      </c>
      <c r="E7" s="104">
        <f>+E10</f>
        <v>0</v>
      </c>
      <c r="F7" s="104" t="s">
        <v>2</v>
      </c>
      <c r="G7" s="104" t="s">
        <v>2</v>
      </c>
      <c r="H7" s="19">
        <f>H8+H10</f>
        <v>6130985710</v>
      </c>
      <c r="I7" s="19">
        <f t="shared" ref="I7:J7" si="0">I8+I10</f>
        <v>5000000</v>
      </c>
      <c r="J7" s="99">
        <f t="shared" si="0"/>
        <v>5000000</v>
      </c>
    </row>
    <row r="8" spans="1:12" ht="57.75" customHeight="1" x14ac:dyDescent="0.25">
      <c r="A8" s="20" t="s">
        <v>32</v>
      </c>
      <c r="B8" s="21" t="s">
        <v>2</v>
      </c>
      <c r="C8" s="21" t="s">
        <v>2</v>
      </c>
      <c r="D8" s="22" t="s">
        <v>9</v>
      </c>
      <c r="E8" s="22" t="s">
        <v>9</v>
      </c>
      <c r="F8" s="22" t="s">
        <v>2</v>
      </c>
      <c r="G8" s="22" t="s">
        <v>2</v>
      </c>
      <c r="H8" s="23">
        <f>H9</f>
        <v>0</v>
      </c>
      <c r="I8" s="23">
        <f t="shared" ref="I8:J8" si="1">I9</f>
        <v>5000000</v>
      </c>
      <c r="J8" s="24">
        <f t="shared" si="1"/>
        <v>5000000</v>
      </c>
    </row>
    <row r="9" spans="1:12" s="70" customFormat="1" ht="56.25" customHeight="1" x14ac:dyDescent="0.25">
      <c r="A9" s="151" t="s">
        <v>31</v>
      </c>
      <c r="B9" s="25" t="s">
        <v>9</v>
      </c>
      <c r="C9" s="152" t="s">
        <v>33</v>
      </c>
      <c r="D9" s="25" t="s">
        <v>9</v>
      </c>
      <c r="E9" s="25" t="s">
        <v>9</v>
      </c>
      <c r="F9" s="25" t="s">
        <v>9</v>
      </c>
      <c r="G9" s="25" t="s">
        <v>9</v>
      </c>
      <c r="H9" s="26">
        <v>0</v>
      </c>
      <c r="I9" s="26">
        <v>5000000</v>
      </c>
      <c r="J9" s="27">
        <v>5000000</v>
      </c>
    </row>
    <row r="10" spans="1:12" ht="61.5" customHeight="1" x14ac:dyDescent="0.25">
      <c r="A10" s="20" t="s">
        <v>23</v>
      </c>
      <c r="B10" s="21" t="s">
        <v>2</v>
      </c>
      <c r="C10" s="21" t="s">
        <v>2</v>
      </c>
      <c r="D10" s="22">
        <f>D11</f>
        <v>7690066.5999999996</v>
      </c>
      <c r="E10" s="22">
        <f>E11</f>
        <v>0</v>
      </c>
      <c r="F10" s="22" t="s">
        <v>2</v>
      </c>
      <c r="G10" s="22" t="s">
        <v>2</v>
      </c>
      <c r="H10" s="23">
        <f>H11</f>
        <v>6130985710</v>
      </c>
      <c r="I10" s="23">
        <f t="shared" ref="I10:J10" si="2">I11</f>
        <v>0</v>
      </c>
      <c r="J10" s="24">
        <f t="shared" si="2"/>
        <v>0</v>
      </c>
    </row>
    <row r="11" spans="1:12" s="70" customFormat="1" ht="81.75" customHeight="1" thickBot="1" x14ac:dyDescent="0.3">
      <c r="A11" s="150" t="s">
        <v>28</v>
      </c>
      <c r="B11" s="138" t="s">
        <v>30</v>
      </c>
      <c r="C11" s="153">
        <v>2026</v>
      </c>
      <c r="D11" s="138">
        <v>7690066.5999999996</v>
      </c>
      <c r="E11" s="138">
        <v>0</v>
      </c>
      <c r="F11" s="138" t="s">
        <v>67</v>
      </c>
      <c r="G11" s="138" t="s">
        <v>29</v>
      </c>
      <c r="H11" s="133">
        <v>6130985710</v>
      </c>
      <c r="I11" s="133">
        <v>0</v>
      </c>
      <c r="J11" s="134">
        <v>0</v>
      </c>
    </row>
    <row r="12" spans="1:12" ht="15.75" hidden="1" thickBot="1" x14ac:dyDescent="0.3">
      <c r="A12" s="174" t="s">
        <v>6</v>
      </c>
      <c r="B12" s="175"/>
      <c r="C12" s="175"/>
      <c r="D12" s="175"/>
      <c r="E12" s="175"/>
      <c r="F12" s="175"/>
      <c r="G12" s="175"/>
      <c r="H12" s="175"/>
      <c r="I12" s="175"/>
      <c r="J12" s="176"/>
      <c r="K12" s="5"/>
    </row>
    <row r="13" spans="1:12" ht="33" hidden="1" customHeight="1" x14ac:dyDescent="0.3">
      <c r="A13" s="105" t="s">
        <v>4</v>
      </c>
      <c r="B13" s="41" t="s">
        <v>2</v>
      </c>
      <c r="C13" s="42" t="s">
        <v>2</v>
      </c>
      <c r="D13" s="43">
        <f>D14+D18</f>
        <v>0</v>
      </c>
      <c r="E13" s="43">
        <f>E14+E18</f>
        <v>0</v>
      </c>
      <c r="F13" s="41" t="s">
        <v>2</v>
      </c>
      <c r="G13" s="41" t="s">
        <v>2</v>
      </c>
      <c r="H13" s="44">
        <f>H14+H18</f>
        <v>0</v>
      </c>
      <c r="I13" s="44">
        <f t="shared" ref="I13:J13" si="3">I14+I18</f>
        <v>0</v>
      </c>
      <c r="J13" s="45">
        <f t="shared" si="3"/>
        <v>0</v>
      </c>
      <c r="K13" s="3"/>
      <c r="L13" s="3"/>
    </row>
    <row r="14" spans="1:12" ht="46.5" hidden="1" customHeight="1" x14ac:dyDescent="0.3">
      <c r="A14" s="29" t="s">
        <v>18</v>
      </c>
      <c r="B14" s="30" t="s">
        <v>2</v>
      </c>
      <c r="C14" s="31" t="s">
        <v>2</v>
      </c>
      <c r="D14" s="49">
        <f>D15+D16+D17</f>
        <v>0</v>
      </c>
      <c r="E14" s="49">
        <f>E15+E16+E17</f>
        <v>0</v>
      </c>
      <c r="F14" s="30" t="s">
        <v>2</v>
      </c>
      <c r="G14" s="30" t="s">
        <v>2</v>
      </c>
      <c r="H14" s="50">
        <f>H15+H16+H17</f>
        <v>0</v>
      </c>
      <c r="I14" s="50">
        <f t="shared" ref="I14:J14" si="4">I15+I16+I17</f>
        <v>0</v>
      </c>
      <c r="J14" s="51">
        <f t="shared" si="4"/>
        <v>0</v>
      </c>
    </row>
    <row r="15" spans="1:12" ht="15.75" hidden="1" thickBot="1" x14ac:dyDescent="0.3">
      <c r="A15" s="34"/>
      <c r="B15" s="93"/>
      <c r="C15" s="94"/>
      <c r="D15" s="95"/>
      <c r="E15" s="95"/>
      <c r="F15" s="93"/>
      <c r="G15" s="93"/>
      <c r="H15" s="32">
        <v>0</v>
      </c>
      <c r="I15" s="35">
        <v>0</v>
      </c>
      <c r="J15" s="33">
        <v>0</v>
      </c>
    </row>
    <row r="16" spans="1:12" ht="75" hidden="1" customHeight="1" x14ac:dyDescent="0.3">
      <c r="A16" s="34"/>
      <c r="B16" s="89"/>
      <c r="C16" s="94"/>
      <c r="D16" s="95"/>
      <c r="E16" s="95"/>
      <c r="F16" s="93"/>
      <c r="G16" s="92"/>
      <c r="H16" s="32">
        <v>0</v>
      </c>
      <c r="I16" s="35">
        <v>0</v>
      </c>
      <c r="J16" s="36">
        <v>0</v>
      </c>
    </row>
    <row r="17" spans="1:10" ht="82.5" hidden="1" customHeight="1" x14ac:dyDescent="0.3">
      <c r="A17" s="37"/>
      <c r="B17" s="38"/>
      <c r="C17" s="39"/>
      <c r="D17" s="95"/>
      <c r="E17" s="91"/>
      <c r="F17" s="93"/>
      <c r="G17" s="40"/>
      <c r="H17" s="32">
        <v>0</v>
      </c>
      <c r="I17" s="35">
        <v>0</v>
      </c>
      <c r="J17" s="36">
        <v>0</v>
      </c>
    </row>
    <row r="18" spans="1:10" ht="48" hidden="1" customHeight="1" x14ac:dyDescent="0.3">
      <c r="A18" s="29"/>
      <c r="B18" s="30"/>
      <c r="C18" s="31"/>
      <c r="D18" s="49"/>
      <c r="E18" s="49"/>
      <c r="F18" s="30"/>
      <c r="G18" s="30"/>
      <c r="H18" s="32">
        <v>0</v>
      </c>
      <c r="I18" s="50">
        <f t="shared" ref="I18:J18" si="5">I19+I20</f>
        <v>0</v>
      </c>
      <c r="J18" s="51">
        <f t="shared" si="5"/>
        <v>0</v>
      </c>
    </row>
    <row r="19" spans="1:10" s="86" customFormat="1" ht="67.5" hidden="1" customHeight="1" x14ac:dyDescent="0.3">
      <c r="A19" s="34"/>
      <c r="B19" s="163"/>
      <c r="C19" s="179"/>
      <c r="D19" s="181"/>
      <c r="E19" s="181"/>
      <c r="F19" s="163"/>
      <c r="G19" s="163"/>
      <c r="H19" s="32">
        <v>0</v>
      </c>
      <c r="I19" s="26">
        <v>0</v>
      </c>
      <c r="J19" s="27">
        <v>0</v>
      </c>
    </row>
    <row r="20" spans="1:10" ht="66" hidden="1" customHeight="1" x14ac:dyDescent="0.3">
      <c r="A20" s="34"/>
      <c r="B20" s="178"/>
      <c r="C20" s="180"/>
      <c r="D20" s="181"/>
      <c r="E20" s="181"/>
      <c r="F20" s="178"/>
      <c r="G20" s="178"/>
      <c r="H20" s="32">
        <v>0</v>
      </c>
      <c r="I20" s="32">
        <v>0</v>
      </c>
      <c r="J20" s="33">
        <v>0</v>
      </c>
    </row>
    <row r="21" spans="1:10" ht="63.75" hidden="1" customHeight="1" x14ac:dyDescent="0.3">
      <c r="A21" s="66" t="s">
        <v>14</v>
      </c>
      <c r="B21" s="41" t="s">
        <v>2</v>
      </c>
      <c r="C21" s="42" t="s">
        <v>2</v>
      </c>
      <c r="D21" s="43" t="s">
        <v>2</v>
      </c>
      <c r="E21" s="43" t="s">
        <v>2</v>
      </c>
      <c r="F21" s="43" t="s">
        <v>2</v>
      </c>
      <c r="G21" s="43" t="s">
        <v>2</v>
      </c>
      <c r="H21" s="44">
        <f>H22</f>
        <v>0</v>
      </c>
      <c r="I21" s="44">
        <f t="shared" ref="I21:J21" si="6">I22</f>
        <v>0</v>
      </c>
      <c r="J21" s="45">
        <f t="shared" si="6"/>
        <v>0</v>
      </c>
    </row>
    <row r="22" spans="1:10" ht="52.5" hidden="1" customHeight="1" x14ac:dyDescent="0.3">
      <c r="A22" s="46" t="s">
        <v>13</v>
      </c>
      <c r="B22" s="30" t="s">
        <v>2</v>
      </c>
      <c r="C22" s="30" t="s">
        <v>2</v>
      </c>
      <c r="D22" s="30" t="s">
        <v>2</v>
      </c>
      <c r="E22" s="30" t="s">
        <v>2</v>
      </c>
      <c r="F22" s="30" t="s">
        <v>2</v>
      </c>
      <c r="G22" s="30" t="s">
        <v>2</v>
      </c>
      <c r="H22" s="50">
        <f>H23+H24+H25+H26</f>
        <v>0</v>
      </c>
      <c r="I22" s="50">
        <f t="shared" ref="I22:J22" si="7">I23+I24+I25+I26</f>
        <v>0</v>
      </c>
      <c r="J22" s="51">
        <f t="shared" si="7"/>
        <v>0</v>
      </c>
    </row>
    <row r="23" spans="1:10" ht="84.95" hidden="1" customHeight="1" x14ac:dyDescent="0.3">
      <c r="A23" s="37"/>
      <c r="B23" s="89"/>
      <c r="C23" s="98"/>
      <c r="D23" s="96"/>
      <c r="E23" s="96"/>
      <c r="F23" s="96"/>
      <c r="G23" s="163"/>
      <c r="H23" s="35">
        <v>0</v>
      </c>
      <c r="I23" s="35">
        <v>0</v>
      </c>
      <c r="J23" s="36">
        <v>0</v>
      </c>
    </row>
    <row r="24" spans="1:10" ht="84.95" hidden="1" customHeight="1" x14ac:dyDescent="0.3">
      <c r="A24" s="37"/>
      <c r="B24" s="93"/>
      <c r="C24" s="98"/>
      <c r="D24" s="96"/>
      <c r="E24" s="96"/>
      <c r="F24" s="96"/>
      <c r="G24" s="163"/>
      <c r="H24" s="35">
        <v>0</v>
      </c>
      <c r="I24" s="35">
        <v>0</v>
      </c>
      <c r="J24" s="36">
        <v>0</v>
      </c>
    </row>
    <row r="25" spans="1:10" ht="84.95" hidden="1" customHeight="1" x14ac:dyDescent="0.3">
      <c r="A25" s="37"/>
      <c r="B25" s="93"/>
      <c r="C25" s="98"/>
      <c r="D25" s="96"/>
      <c r="E25" s="96"/>
      <c r="F25" s="96"/>
      <c r="G25" s="163"/>
      <c r="H25" s="35">
        <v>0</v>
      </c>
      <c r="I25" s="35">
        <v>0</v>
      </c>
      <c r="J25" s="36">
        <v>0</v>
      </c>
    </row>
    <row r="26" spans="1:10" ht="84.95" hidden="1" customHeight="1" x14ac:dyDescent="0.3">
      <c r="A26" s="37"/>
      <c r="B26" s="93"/>
      <c r="C26" s="98"/>
      <c r="D26" s="96"/>
      <c r="E26" s="96"/>
      <c r="F26" s="96"/>
      <c r="G26" s="163"/>
      <c r="H26" s="35">
        <v>0</v>
      </c>
      <c r="I26" s="35">
        <v>0</v>
      </c>
      <c r="J26" s="36">
        <v>0</v>
      </c>
    </row>
    <row r="27" spans="1:10" ht="28.5" hidden="1" customHeight="1" x14ac:dyDescent="0.3">
      <c r="A27" s="47" t="s">
        <v>15</v>
      </c>
      <c r="B27" s="41" t="s">
        <v>2</v>
      </c>
      <c r="C27" s="42" t="s">
        <v>2</v>
      </c>
      <c r="D27" s="43">
        <f>D29+D30</f>
        <v>0</v>
      </c>
      <c r="E27" s="43">
        <f>E29+E30</f>
        <v>0</v>
      </c>
      <c r="F27" s="43" t="s">
        <v>2</v>
      </c>
      <c r="G27" s="43" t="s">
        <v>2</v>
      </c>
      <c r="H27" s="44">
        <f>H28</f>
        <v>0</v>
      </c>
      <c r="I27" s="44">
        <f t="shared" ref="I27:J27" si="8">I28</f>
        <v>0</v>
      </c>
      <c r="J27" s="45">
        <f t="shared" si="8"/>
        <v>0</v>
      </c>
    </row>
    <row r="28" spans="1:10" ht="43.5" hidden="1" customHeight="1" x14ac:dyDescent="0.3">
      <c r="A28" s="48" t="s">
        <v>17</v>
      </c>
      <c r="B28" s="30" t="s">
        <v>2</v>
      </c>
      <c r="C28" s="31" t="s">
        <v>2</v>
      </c>
      <c r="D28" s="49">
        <f>D29+D30</f>
        <v>0</v>
      </c>
      <c r="E28" s="49">
        <f>E29+E30</f>
        <v>0</v>
      </c>
      <c r="F28" s="30" t="s">
        <v>2</v>
      </c>
      <c r="G28" s="30" t="s">
        <v>2</v>
      </c>
      <c r="H28" s="50">
        <f>H29+H30+H31</f>
        <v>0</v>
      </c>
      <c r="I28" s="50">
        <f t="shared" ref="I28:J28" si="9">I29+I30+I31</f>
        <v>0</v>
      </c>
      <c r="J28" s="51">
        <f t="shared" si="9"/>
        <v>0</v>
      </c>
    </row>
    <row r="29" spans="1:10" ht="113.25" hidden="1" customHeight="1" x14ac:dyDescent="0.3">
      <c r="A29" s="52"/>
      <c r="B29" s="39"/>
      <c r="C29" s="98"/>
      <c r="D29" s="53"/>
      <c r="E29" s="25"/>
      <c r="F29" s="94"/>
      <c r="G29" s="94"/>
      <c r="H29" s="54">
        <v>0</v>
      </c>
      <c r="I29" s="54">
        <v>0</v>
      </c>
      <c r="J29" s="55">
        <v>0</v>
      </c>
    </row>
    <row r="30" spans="1:10" ht="109.5" hidden="1" customHeight="1" x14ac:dyDescent="0.3">
      <c r="A30" s="52"/>
      <c r="B30" s="39"/>
      <c r="C30" s="98"/>
      <c r="D30" s="53"/>
      <c r="E30" s="25"/>
      <c r="F30" s="94"/>
      <c r="G30" s="94"/>
      <c r="H30" s="54">
        <v>0</v>
      </c>
      <c r="I30" s="54">
        <v>0</v>
      </c>
      <c r="J30" s="55">
        <v>0</v>
      </c>
    </row>
    <row r="31" spans="1:10" ht="67.5" hidden="1" customHeight="1" x14ac:dyDescent="0.3">
      <c r="A31" s="37"/>
      <c r="B31" s="38"/>
      <c r="C31" s="98"/>
      <c r="D31" s="56"/>
      <c r="E31" s="95"/>
      <c r="F31" s="93"/>
      <c r="G31" s="93"/>
      <c r="H31" s="54">
        <v>0</v>
      </c>
      <c r="I31" s="35">
        <v>0</v>
      </c>
      <c r="J31" s="36">
        <v>0</v>
      </c>
    </row>
    <row r="32" spans="1:10" ht="29.25" hidden="1" customHeight="1" x14ac:dyDescent="0.3">
      <c r="A32" s="47" t="s">
        <v>19</v>
      </c>
      <c r="B32" s="41" t="s">
        <v>2</v>
      </c>
      <c r="C32" s="42" t="s">
        <v>2</v>
      </c>
      <c r="D32" s="57">
        <f>D33+D37</f>
        <v>0</v>
      </c>
      <c r="E32" s="57">
        <f>E33+E37</f>
        <v>0</v>
      </c>
      <c r="F32" s="41" t="s">
        <v>2</v>
      </c>
      <c r="G32" s="41" t="s">
        <v>2</v>
      </c>
      <c r="H32" s="58">
        <f>H33+H37</f>
        <v>0</v>
      </c>
      <c r="I32" s="58">
        <f t="shared" ref="I32:J32" si="10">I33+I37</f>
        <v>0</v>
      </c>
      <c r="J32" s="59">
        <f t="shared" si="10"/>
        <v>0</v>
      </c>
    </row>
    <row r="33" spans="1:10" ht="32.25" hidden="1" customHeight="1" x14ac:dyDescent="0.3">
      <c r="A33" s="46" t="s">
        <v>16</v>
      </c>
      <c r="B33" s="30" t="s">
        <v>2</v>
      </c>
      <c r="C33" s="31" t="s">
        <v>2</v>
      </c>
      <c r="D33" s="60">
        <f>D34+D35+D36</f>
        <v>0</v>
      </c>
      <c r="E33" s="60">
        <f>E34+E35+E36</f>
        <v>0</v>
      </c>
      <c r="F33" s="30" t="s">
        <v>2</v>
      </c>
      <c r="G33" s="30" t="s">
        <v>2</v>
      </c>
      <c r="H33" s="61">
        <f>H34+H35+H36</f>
        <v>0</v>
      </c>
      <c r="I33" s="61">
        <f t="shared" ref="I33:J33" si="11">I34+I35+I36</f>
        <v>0</v>
      </c>
      <c r="J33" s="62">
        <f t="shared" si="11"/>
        <v>0</v>
      </c>
    </row>
    <row r="34" spans="1:10" ht="72.75" hidden="1" customHeight="1" x14ac:dyDescent="0.3">
      <c r="A34" s="67"/>
      <c r="B34" s="93"/>
      <c r="C34" s="90"/>
      <c r="D34" s="25"/>
      <c r="E34" s="95"/>
      <c r="F34" s="93"/>
      <c r="G34" s="93"/>
      <c r="H34" s="35">
        <v>0</v>
      </c>
      <c r="I34" s="63">
        <v>0</v>
      </c>
      <c r="J34" s="64">
        <v>0</v>
      </c>
    </row>
    <row r="35" spans="1:10" ht="87.75" hidden="1" customHeight="1" x14ac:dyDescent="0.3">
      <c r="A35" s="67"/>
      <c r="B35" s="93"/>
      <c r="C35" s="90"/>
      <c r="D35" s="25"/>
      <c r="E35" s="95"/>
      <c r="F35" s="93"/>
      <c r="G35" s="93"/>
      <c r="H35" s="35">
        <v>0</v>
      </c>
      <c r="I35" s="63">
        <v>0</v>
      </c>
      <c r="J35" s="64">
        <v>0</v>
      </c>
    </row>
    <row r="36" spans="1:10" ht="90.75" hidden="1" customHeight="1" x14ac:dyDescent="0.3">
      <c r="A36" s="67"/>
      <c r="B36" s="93"/>
      <c r="C36" s="90"/>
      <c r="D36" s="25"/>
      <c r="E36" s="95"/>
      <c r="F36" s="93"/>
      <c r="G36" s="93"/>
      <c r="H36" s="35">
        <v>0</v>
      </c>
      <c r="I36" s="63">
        <v>0</v>
      </c>
      <c r="J36" s="64">
        <v>0</v>
      </c>
    </row>
    <row r="37" spans="1:10" ht="75.75" hidden="1" customHeight="1" x14ac:dyDescent="0.3">
      <c r="A37" s="48" t="s">
        <v>20</v>
      </c>
      <c r="B37" s="30" t="s">
        <v>2</v>
      </c>
      <c r="C37" s="31" t="s">
        <v>2</v>
      </c>
      <c r="D37" s="65">
        <f>-D38+D40+D42+D44+D46+D48</f>
        <v>0</v>
      </c>
      <c r="E37" s="65">
        <f>-E38+E40+E42+E44+E46+E48</f>
        <v>0</v>
      </c>
      <c r="F37" s="30" t="s">
        <v>2</v>
      </c>
      <c r="G37" s="30" t="s">
        <v>2</v>
      </c>
      <c r="H37" s="50">
        <f>H38+H39+H40+H41+H42+H43+H44+H45+H46+H47+H48+H49</f>
        <v>0</v>
      </c>
      <c r="I37" s="50">
        <f>I38+I39+I40+I41+I42+I43+I44+I45+I46+I47+I48+I49</f>
        <v>0</v>
      </c>
      <c r="J37" s="51">
        <f t="shared" ref="J37" si="12">J38+J39+J40+J41+J42+J43+J44+J45+J46+J47+J48+J49</f>
        <v>0</v>
      </c>
    </row>
    <row r="38" spans="1:10" s="88" customFormat="1" ht="57.95" hidden="1" customHeight="1" x14ac:dyDescent="0.3">
      <c r="A38" s="67"/>
      <c r="B38" s="179"/>
      <c r="C38" s="161"/>
      <c r="D38" s="162"/>
      <c r="E38" s="162"/>
      <c r="F38" s="163"/>
      <c r="G38" s="177"/>
      <c r="H38" s="32">
        <v>0</v>
      </c>
      <c r="I38" s="32">
        <v>0</v>
      </c>
      <c r="J38" s="87">
        <v>0</v>
      </c>
    </row>
    <row r="39" spans="1:10" s="88" customFormat="1" ht="57.95" hidden="1" customHeight="1" x14ac:dyDescent="0.3">
      <c r="A39" s="67"/>
      <c r="B39" s="161"/>
      <c r="C39" s="161"/>
      <c r="D39" s="160"/>
      <c r="E39" s="162"/>
      <c r="F39" s="163"/>
      <c r="G39" s="177"/>
      <c r="H39" s="32">
        <v>0</v>
      </c>
      <c r="I39" s="32">
        <v>0</v>
      </c>
      <c r="J39" s="87">
        <v>0</v>
      </c>
    </row>
    <row r="40" spans="1:10" s="88" customFormat="1" ht="57.95" hidden="1" customHeight="1" x14ac:dyDescent="0.3">
      <c r="A40" s="67"/>
      <c r="B40" s="160"/>
      <c r="C40" s="161"/>
      <c r="D40" s="162"/>
      <c r="E40" s="162"/>
      <c r="F40" s="163"/>
      <c r="G40" s="163"/>
      <c r="H40" s="32">
        <v>0</v>
      </c>
      <c r="I40" s="32">
        <v>0</v>
      </c>
      <c r="J40" s="87">
        <v>0</v>
      </c>
    </row>
    <row r="41" spans="1:10" s="88" customFormat="1" ht="57.95" hidden="1" customHeight="1" x14ac:dyDescent="0.3">
      <c r="A41" s="67"/>
      <c r="B41" s="160"/>
      <c r="C41" s="161"/>
      <c r="D41" s="160"/>
      <c r="E41" s="162"/>
      <c r="F41" s="163"/>
      <c r="G41" s="164"/>
      <c r="H41" s="32">
        <v>0</v>
      </c>
      <c r="I41" s="32">
        <v>0</v>
      </c>
      <c r="J41" s="87">
        <v>0</v>
      </c>
    </row>
    <row r="42" spans="1:10" s="88" customFormat="1" ht="57.95" hidden="1" customHeight="1" x14ac:dyDescent="0.3">
      <c r="A42" s="67"/>
      <c r="B42" s="160"/>
      <c r="C42" s="161"/>
      <c r="D42" s="162"/>
      <c r="E42" s="162"/>
      <c r="F42" s="163"/>
      <c r="G42" s="164"/>
      <c r="H42" s="32">
        <v>0</v>
      </c>
      <c r="I42" s="32">
        <v>0</v>
      </c>
      <c r="J42" s="87">
        <v>0</v>
      </c>
    </row>
    <row r="43" spans="1:10" s="88" customFormat="1" ht="57.95" hidden="1" customHeight="1" x14ac:dyDescent="0.3">
      <c r="A43" s="67"/>
      <c r="B43" s="160"/>
      <c r="C43" s="161"/>
      <c r="D43" s="160"/>
      <c r="E43" s="162"/>
      <c r="F43" s="163"/>
      <c r="G43" s="164"/>
      <c r="H43" s="32">
        <v>0</v>
      </c>
      <c r="I43" s="32">
        <v>0</v>
      </c>
      <c r="J43" s="87">
        <v>0</v>
      </c>
    </row>
    <row r="44" spans="1:10" s="88" customFormat="1" ht="57.95" hidden="1" customHeight="1" x14ac:dyDescent="0.3">
      <c r="A44" s="67"/>
      <c r="B44" s="160"/>
      <c r="C44" s="161"/>
      <c r="D44" s="162"/>
      <c r="E44" s="162"/>
      <c r="F44" s="163"/>
      <c r="G44" s="163"/>
      <c r="H44" s="32">
        <v>0</v>
      </c>
      <c r="I44" s="32">
        <v>0</v>
      </c>
      <c r="J44" s="87">
        <v>0</v>
      </c>
    </row>
    <row r="45" spans="1:10" s="88" customFormat="1" ht="57.95" hidden="1" customHeight="1" x14ac:dyDescent="0.3">
      <c r="A45" s="67"/>
      <c r="B45" s="160"/>
      <c r="C45" s="161"/>
      <c r="D45" s="160"/>
      <c r="E45" s="162"/>
      <c r="F45" s="163"/>
      <c r="G45" s="164"/>
      <c r="H45" s="32">
        <v>0</v>
      </c>
      <c r="I45" s="32">
        <v>0</v>
      </c>
      <c r="J45" s="87">
        <v>0</v>
      </c>
    </row>
    <row r="46" spans="1:10" s="88" customFormat="1" ht="57.95" hidden="1" customHeight="1" x14ac:dyDescent="0.3">
      <c r="A46" s="67"/>
      <c r="B46" s="160"/>
      <c r="C46" s="161"/>
      <c r="D46" s="162"/>
      <c r="E46" s="162"/>
      <c r="F46" s="163"/>
      <c r="G46" s="164"/>
      <c r="H46" s="32">
        <v>0</v>
      </c>
      <c r="I46" s="32">
        <v>0</v>
      </c>
      <c r="J46" s="87">
        <v>0</v>
      </c>
    </row>
    <row r="47" spans="1:10" s="88" customFormat="1" ht="57.95" hidden="1" customHeight="1" x14ac:dyDescent="0.3">
      <c r="A47" s="67"/>
      <c r="B47" s="160"/>
      <c r="C47" s="161"/>
      <c r="D47" s="160"/>
      <c r="E47" s="162"/>
      <c r="F47" s="163"/>
      <c r="G47" s="164"/>
      <c r="H47" s="32">
        <v>0</v>
      </c>
      <c r="I47" s="32">
        <v>0</v>
      </c>
      <c r="J47" s="87">
        <v>0</v>
      </c>
    </row>
    <row r="48" spans="1:10" s="88" customFormat="1" ht="39.950000000000003" hidden="1" customHeight="1" x14ac:dyDescent="0.3">
      <c r="A48" s="67"/>
      <c r="B48" s="165"/>
      <c r="C48" s="167"/>
      <c r="D48" s="169"/>
      <c r="E48" s="169"/>
      <c r="F48" s="163"/>
      <c r="G48" s="163"/>
      <c r="H48" s="32">
        <v>0</v>
      </c>
      <c r="I48" s="32">
        <v>0</v>
      </c>
      <c r="J48" s="87">
        <v>0</v>
      </c>
    </row>
    <row r="49" spans="1:12" ht="39.950000000000003" hidden="1" customHeight="1" thickBot="1" x14ac:dyDescent="0.3">
      <c r="A49" s="106"/>
      <c r="B49" s="166"/>
      <c r="C49" s="168"/>
      <c r="D49" s="166"/>
      <c r="E49" s="170"/>
      <c r="F49" s="171"/>
      <c r="G49" s="171"/>
      <c r="H49" s="103">
        <v>0</v>
      </c>
      <c r="I49" s="103">
        <v>0</v>
      </c>
      <c r="J49" s="107">
        <v>0</v>
      </c>
    </row>
    <row r="50" spans="1:12" ht="15.75" thickBot="1" x14ac:dyDescent="0.3">
      <c r="A50" s="159" t="s">
        <v>6</v>
      </c>
      <c r="B50" s="159"/>
      <c r="C50" s="159"/>
      <c r="D50" s="159"/>
      <c r="E50" s="159"/>
      <c r="F50" s="159"/>
      <c r="G50" s="159"/>
      <c r="H50" s="159"/>
      <c r="I50" s="159"/>
      <c r="J50" s="159"/>
      <c r="K50" s="70"/>
      <c r="L50" s="70"/>
    </row>
    <row r="51" spans="1:12" ht="29.25" x14ac:dyDescent="0.25">
      <c r="A51" s="118" t="s">
        <v>34</v>
      </c>
      <c r="B51" s="114" t="s">
        <v>2</v>
      </c>
      <c r="C51" s="28" t="s">
        <v>2</v>
      </c>
      <c r="D51" s="115">
        <f>D52</f>
        <v>1269483.8640000001</v>
      </c>
      <c r="E51" s="115">
        <f>E52</f>
        <v>311279.60281999997</v>
      </c>
      <c r="F51" s="115" t="s">
        <v>2</v>
      </c>
      <c r="G51" s="115" t="s">
        <v>2</v>
      </c>
      <c r="H51" s="116">
        <f>H52</f>
        <v>315000000</v>
      </c>
      <c r="I51" s="116">
        <f t="shared" ref="I51:J51" si="13">I52</f>
        <v>0</v>
      </c>
      <c r="J51" s="117">
        <f t="shared" si="13"/>
        <v>0</v>
      </c>
    </row>
    <row r="52" spans="1:12" ht="29.25" x14ac:dyDescent="0.25">
      <c r="A52" s="48" t="s">
        <v>17</v>
      </c>
      <c r="B52" s="109" t="s">
        <v>2</v>
      </c>
      <c r="C52" s="31" t="s">
        <v>2</v>
      </c>
      <c r="D52" s="49">
        <f>D53</f>
        <v>1269483.8640000001</v>
      </c>
      <c r="E52" s="49">
        <f>E53</f>
        <v>311279.60281999997</v>
      </c>
      <c r="F52" s="109" t="s">
        <v>2</v>
      </c>
      <c r="G52" s="109" t="s">
        <v>2</v>
      </c>
      <c r="H52" s="50">
        <f>H53</f>
        <v>315000000</v>
      </c>
      <c r="I52" s="50">
        <f t="shared" ref="I52:J52" si="14">I53+I54+I55</f>
        <v>0</v>
      </c>
      <c r="J52" s="51">
        <f t="shared" si="14"/>
        <v>0</v>
      </c>
    </row>
    <row r="53" spans="1:12" ht="126.75" customHeight="1" thickBot="1" x14ac:dyDescent="0.3">
      <c r="A53" s="119" t="s">
        <v>35</v>
      </c>
      <c r="B53" s="39" t="s">
        <v>36</v>
      </c>
      <c r="C53" s="112">
        <v>2026</v>
      </c>
      <c r="D53" s="53">
        <f>1269483864/1000</f>
        <v>1269483.8640000001</v>
      </c>
      <c r="E53" s="25">
        <f>311279602.82/1000</f>
        <v>311279.60281999997</v>
      </c>
      <c r="F53" s="110" t="s">
        <v>37</v>
      </c>
      <c r="G53" s="110" t="s">
        <v>38</v>
      </c>
      <c r="H53" s="54">
        <v>315000000</v>
      </c>
      <c r="I53" s="54">
        <v>0</v>
      </c>
      <c r="J53" s="55">
        <v>0</v>
      </c>
    </row>
    <row r="54" spans="1:12" x14ac:dyDescent="0.25">
      <c r="A54" s="113" t="s">
        <v>39</v>
      </c>
      <c r="B54" s="114" t="s">
        <v>2</v>
      </c>
      <c r="C54" s="28" t="s">
        <v>2</v>
      </c>
      <c r="D54" s="115">
        <f>D55</f>
        <v>1318372.8</v>
      </c>
      <c r="E54" s="115">
        <f>E55</f>
        <v>23177.99</v>
      </c>
      <c r="F54" s="114" t="s">
        <v>2</v>
      </c>
      <c r="G54" s="114" t="s">
        <v>2</v>
      </c>
      <c r="H54" s="116">
        <f>H55</f>
        <v>5250301.42</v>
      </c>
      <c r="I54" s="116">
        <v>0</v>
      </c>
      <c r="J54" s="117">
        <v>0</v>
      </c>
    </row>
    <row r="55" spans="1:12" ht="48.75" customHeight="1" x14ac:dyDescent="0.25">
      <c r="A55" s="29" t="s">
        <v>40</v>
      </c>
      <c r="B55" s="109" t="s">
        <v>2</v>
      </c>
      <c r="C55" s="31" t="s">
        <v>2</v>
      </c>
      <c r="D55" s="49">
        <f>D56</f>
        <v>1318372.8</v>
      </c>
      <c r="E55" s="49">
        <f>E56</f>
        <v>23177.99</v>
      </c>
      <c r="F55" s="109" t="s">
        <v>2</v>
      </c>
      <c r="G55" s="109" t="s">
        <v>2</v>
      </c>
      <c r="H55" s="50">
        <f>H56</f>
        <v>5250301.42</v>
      </c>
      <c r="I55" s="50">
        <v>0</v>
      </c>
      <c r="J55" s="51">
        <v>0</v>
      </c>
    </row>
    <row r="56" spans="1:12" ht="81.75" customHeight="1" x14ac:dyDescent="0.25">
      <c r="A56" s="34" t="s">
        <v>41</v>
      </c>
      <c r="B56" s="108" t="s">
        <v>42</v>
      </c>
      <c r="C56" s="110">
        <v>2026</v>
      </c>
      <c r="D56" s="111">
        <v>1318372.8</v>
      </c>
      <c r="E56" s="111">
        <v>23177.99</v>
      </c>
      <c r="F56" s="108" t="s">
        <v>43</v>
      </c>
      <c r="G56" s="108" t="s">
        <v>44</v>
      </c>
      <c r="H56" s="32">
        <v>5250301.42</v>
      </c>
      <c r="I56" s="35">
        <v>0</v>
      </c>
      <c r="J56" s="33">
        <v>0</v>
      </c>
    </row>
    <row r="57" spans="1:12" ht="29.25" x14ac:dyDescent="0.25">
      <c r="A57" s="47" t="s">
        <v>19</v>
      </c>
      <c r="B57" s="41" t="s">
        <v>2</v>
      </c>
      <c r="C57" s="42" t="s">
        <v>2</v>
      </c>
      <c r="D57" s="57">
        <f>D58+D62</f>
        <v>1069257.9099399999</v>
      </c>
      <c r="E57" s="57">
        <f>E58+E62</f>
        <v>309929.61129000003</v>
      </c>
      <c r="F57" s="41" t="s">
        <v>2</v>
      </c>
      <c r="G57" s="41" t="s">
        <v>2</v>
      </c>
      <c r="H57" s="58">
        <f>H58</f>
        <v>470882516.04000002</v>
      </c>
      <c r="I57" s="58">
        <f t="shared" ref="I57:J57" si="15">I58</f>
        <v>0</v>
      </c>
      <c r="J57" s="59">
        <f t="shared" si="15"/>
        <v>0</v>
      </c>
    </row>
    <row r="58" spans="1:12" x14ac:dyDescent="0.25">
      <c r="A58" s="46" t="s">
        <v>16</v>
      </c>
      <c r="B58" s="109" t="s">
        <v>2</v>
      </c>
      <c r="C58" s="31" t="s">
        <v>2</v>
      </c>
      <c r="D58" s="60">
        <f>D59+D60+D61</f>
        <v>1017698.11994</v>
      </c>
      <c r="E58" s="60">
        <f>E59+E60+E61</f>
        <v>309929.61129000003</v>
      </c>
      <c r="F58" s="109" t="s">
        <v>2</v>
      </c>
      <c r="G58" s="109" t="s">
        <v>2</v>
      </c>
      <c r="H58" s="61">
        <f>H59</f>
        <v>470882516.04000002</v>
      </c>
      <c r="I58" s="61">
        <f t="shared" ref="I58:J58" si="16">I59</f>
        <v>0</v>
      </c>
      <c r="J58" s="62">
        <f t="shared" si="16"/>
        <v>0</v>
      </c>
    </row>
    <row r="59" spans="1:12" ht="83.25" customHeight="1" thickBot="1" x14ac:dyDescent="0.3">
      <c r="A59" s="135" t="s">
        <v>45</v>
      </c>
      <c r="B59" s="136" t="s">
        <v>59</v>
      </c>
      <c r="C59" s="137">
        <v>2026</v>
      </c>
      <c r="D59" s="138">
        <f>(10902762.15+296572586.62+658662981.17)/1000</f>
        <v>966138.32993999997</v>
      </c>
      <c r="E59" s="139">
        <f>(10902762.15-860701.09+296572586.62+3314963.61)/1000</f>
        <v>309929.61129000003</v>
      </c>
      <c r="F59" s="136" t="s">
        <v>46</v>
      </c>
      <c r="G59" s="136" t="s">
        <v>47</v>
      </c>
      <c r="H59" s="140">
        <f>470882516.04</f>
        <v>470882516.04000002</v>
      </c>
      <c r="I59" s="141">
        <v>0</v>
      </c>
      <c r="J59" s="142">
        <v>0</v>
      </c>
    </row>
    <row r="60" spans="1:12" ht="15.75" thickBot="1" x14ac:dyDescent="0.3">
      <c r="A60" s="159" t="s">
        <v>48</v>
      </c>
      <c r="B60" s="159"/>
      <c r="C60" s="159"/>
      <c r="D60" s="159"/>
      <c r="E60" s="159"/>
      <c r="F60" s="159"/>
      <c r="G60" s="159"/>
      <c r="H60" s="159"/>
      <c r="I60" s="159"/>
      <c r="J60" s="159"/>
    </row>
    <row r="61" spans="1:12" ht="28.5" x14ac:dyDescent="0.25">
      <c r="A61" s="18" t="s">
        <v>49</v>
      </c>
      <c r="B61" s="120" t="s">
        <v>2</v>
      </c>
      <c r="C61" s="120" t="s">
        <v>2</v>
      </c>
      <c r="D61" s="121">
        <f>D62</f>
        <v>51559.79</v>
      </c>
      <c r="E61" s="121">
        <f>E62</f>
        <v>0</v>
      </c>
      <c r="F61" s="121" t="s">
        <v>2</v>
      </c>
      <c r="G61" s="121" t="s">
        <v>2</v>
      </c>
      <c r="H61" s="19">
        <f>H62</f>
        <v>331966270</v>
      </c>
      <c r="I61" s="19">
        <f t="shared" ref="I61:J61" si="17">I62</f>
        <v>500340841</v>
      </c>
      <c r="J61" s="99">
        <f t="shared" si="17"/>
        <v>401582583</v>
      </c>
    </row>
    <row r="62" spans="1:12" ht="28.5" x14ac:dyDescent="0.25">
      <c r="A62" s="20" t="s">
        <v>50</v>
      </c>
      <c r="B62" s="21" t="s">
        <v>2</v>
      </c>
      <c r="C62" s="21" t="s">
        <v>2</v>
      </c>
      <c r="D62" s="22">
        <f>D63</f>
        <v>51559.79</v>
      </c>
      <c r="E62" s="22">
        <f>E63</f>
        <v>0</v>
      </c>
      <c r="F62" s="22" t="s">
        <v>2</v>
      </c>
      <c r="G62" s="22" t="s">
        <v>2</v>
      </c>
      <c r="H62" s="23">
        <f>H63+H64+H65+H66</f>
        <v>331966270</v>
      </c>
      <c r="I62" s="23">
        <f t="shared" ref="I62:J62" si="18">I63+I64+I65+I66</f>
        <v>500340841</v>
      </c>
      <c r="J62" s="24">
        <f t="shared" si="18"/>
        <v>401582583</v>
      </c>
    </row>
    <row r="63" spans="1:12" ht="80.099999999999994" customHeight="1" x14ac:dyDescent="0.25">
      <c r="A63" s="144" t="s">
        <v>68</v>
      </c>
      <c r="B63" s="154" t="s">
        <v>51</v>
      </c>
      <c r="C63" s="157">
        <v>2026</v>
      </c>
      <c r="D63" s="154">
        <v>51559.79</v>
      </c>
      <c r="E63" s="154">
        <v>0</v>
      </c>
      <c r="F63" s="154" t="s">
        <v>52</v>
      </c>
      <c r="G63" s="154" t="s">
        <v>53</v>
      </c>
      <c r="H63" s="26">
        <v>5148600</v>
      </c>
      <c r="I63" s="26">
        <v>0</v>
      </c>
      <c r="J63" s="27">
        <v>0</v>
      </c>
    </row>
    <row r="64" spans="1:12" ht="80.099999999999994" customHeight="1" x14ac:dyDescent="0.25">
      <c r="A64" s="144" t="s">
        <v>73</v>
      </c>
      <c r="B64" s="158"/>
      <c r="C64" s="158"/>
      <c r="D64" s="158"/>
      <c r="E64" s="158"/>
      <c r="F64" s="158"/>
      <c r="G64" s="158"/>
      <c r="H64" s="26">
        <v>3840540</v>
      </c>
      <c r="I64" s="26">
        <v>0</v>
      </c>
      <c r="J64" s="27">
        <v>0</v>
      </c>
    </row>
    <row r="65" spans="1:10" ht="69.95" customHeight="1" x14ac:dyDescent="0.25">
      <c r="A65" s="145" t="s">
        <v>69</v>
      </c>
      <c r="B65" s="154" t="s">
        <v>54</v>
      </c>
      <c r="C65" s="157">
        <v>2028</v>
      </c>
      <c r="D65" s="154">
        <v>1469880.56</v>
      </c>
      <c r="E65" s="154">
        <v>0</v>
      </c>
      <c r="F65" s="154" t="s">
        <v>55</v>
      </c>
      <c r="G65" s="154" t="s">
        <v>56</v>
      </c>
      <c r="H65" s="26">
        <v>184988400</v>
      </c>
      <c r="I65" s="26">
        <v>266581600</v>
      </c>
      <c r="J65" s="27">
        <v>213963200</v>
      </c>
    </row>
    <row r="66" spans="1:10" ht="69.95" customHeight="1" x14ac:dyDescent="0.25">
      <c r="A66" s="145" t="s">
        <v>72</v>
      </c>
      <c r="B66" s="155"/>
      <c r="C66" s="155"/>
      <c r="D66" s="155"/>
      <c r="E66" s="155"/>
      <c r="F66" s="155"/>
      <c r="G66" s="155"/>
      <c r="H66" s="26">
        <v>137988730</v>
      </c>
      <c r="I66" s="26">
        <v>233759241</v>
      </c>
      <c r="J66" s="27">
        <v>187619383</v>
      </c>
    </row>
    <row r="67" spans="1:10" ht="28.5" x14ac:dyDescent="0.25">
      <c r="A67" s="122" t="s">
        <v>19</v>
      </c>
      <c r="B67" s="123" t="s">
        <v>2</v>
      </c>
      <c r="C67" s="123" t="s">
        <v>2</v>
      </c>
      <c r="D67" s="124">
        <f>D68</f>
        <v>87495.8</v>
      </c>
      <c r="E67" s="124" t="str">
        <f>E68</f>
        <v>-</v>
      </c>
      <c r="F67" s="125" t="s">
        <v>2</v>
      </c>
      <c r="G67" s="125" t="s">
        <v>2</v>
      </c>
      <c r="H67" s="126">
        <f>H68</f>
        <v>87495800</v>
      </c>
      <c r="I67" s="126">
        <f t="shared" ref="I67:J67" si="19">I68</f>
        <v>0</v>
      </c>
      <c r="J67" s="127">
        <f t="shared" si="19"/>
        <v>0</v>
      </c>
    </row>
    <row r="68" spans="1:10" ht="71.25" x14ac:dyDescent="0.25">
      <c r="A68" s="146" t="s">
        <v>57</v>
      </c>
      <c r="B68" s="21" t="s">
        <v>2</v>
      </c>
      <c r="C68" s="21" t="s">
        <v>2</v>
      </c>
      <c r="D68" s="128">
        <f>D69</f>
        <v>87495.8</v>
      </c>
      <c r="E68" s="128" t="str">
        <f>E69</f>
        <v>-</v>
      </c>
      <c r="F68" s="22" t="s">
        <v>2</v>
      </c>
      <c r="G68" s="22" t="s">
        <v>2</v>
      </c>
      <c r="H68" s="129">
        <f>H69+H70</f>
        <v>87495800</v>
      </c>
      <c r="I68" s="129">
        <f t="shared" ref="I68:J68" si="20">I69+I70</f>
        <v>0</v>
      </c>
      <c r="J68" s="130">
        <f t="shared" si="20"/>
        <v>0</v>
      </c>
    </row>
    <row r="69" spans="1:10" ht="69.95" customHeight="1" x14ac:dyDescent="0.25">
      <c r="A69" s="145" t="s">
        <v>70</v>
      </c>
      <c r="B69" s="154" t="s">
        <v>58</v>
      </c>
      <c r="C69" s="157">
        <v>2026</v>
      </c>
      <c r="D69" s="154">
        <v>87495.8</v>
      </c>
      <c r="E69" s="154" t="s">
        <v>9</v>
      </c>
      <c r="F69" s="154" t="s">
        <v>9</v>
      </c>
      <c r="G69" s="154" t="s">
        <v>9</v>
      </c>
      <c r="H69" s="131">
        <v>51627700</v>
      </c>
      <c r="I69" s="131">
        <v>0</v>
      </c>
      <c r="J69" s="132">
        <v>0</v>
      </c>
    </row>
    <row r="70" spans="1:10" ht="69.95" customHeight="1" thickBot="1" x14ac:dyDescent="0.3">
      <c r="A70" s="147" t="s">
        <v>71</v>
      </c>
      <c r="B70" s="156"/>
      <c r="C70" s="156"/>
      <c r="D70" s="156"/>
      <c r="E70" s="156"/>
      <c r="F70" s="156"/>
      <c r="G70" s="156"/>
      <c r="H70" s="148">
        <v>35868100</v>
      </c>
      <c r="I70" s="148">
        <v>0</v>
      </c>
      <c r="J70" s="149">
        <v>0</v>
      </c>
    </row>
    <row r="71" spans="1:10" ht="20.100000000000001" customHeight="1" x14ac:dyDescent="0.25">
      <c r="A71" s="68" t="s">
        <v>24</v>
      </c>
      <c r="B71" s="69" t="s">
        <v>2</v>
      </c>
      <c r="C71" s="69" t="s">
        <v>2</v>
      </c>
      <c r="D71" s="71" t="s">
        <v>2</v>
      </c>
      <c r="E71" s="71" t="s">
        <v>2</v>
      </c>
      <c r="F71" s="72" t="s">
        <v>2</v>
      </c>
      <c r="G71" s="72" t="s">
        <v>2</v>
      </c>
      <c r="H71" s="73">
        <f>H72+H73</f>
        <v>7341580597.46</v>
      </c>
      <c r="I71" s="73">
        <f t="shared" ref="I71:J71" si="21">I72+I73</f>
        <v>505340841</v>
      </c>
      <c r="J71" s="100">
        <f t="shared" si="21"/>
        <v>406582583</v>
      </c>
    </row>
    <row r="72" spans="1:10" ht="20.100000000000001" customHeight="1" x14ac:dyDescent="0.25">
      <c r="A72" s="74" t="s">
        <v>60</v>
      </c>
      <c r="B72" s="143" t="s">
        <v>2</v>
      </c>
      <c r="C72" s="143" t="s">
        <v>2</v>
      </c>
      <c r="D72" s="143" t="s">
        <v>2</v>
      </c>
      <c r="E72" s="143" t="s">
        <v>2</v>
      </c>
      <c r="F72" s="143" t="s">
        <v>2</v>
      </c>
      <c r="G72" s="143" t="s">
        <v>2</v>
      </c>
      <c r="H72" s="75">
        <f>H63+H65+H69</f>
        <v>241764700</v>
      </c>
      <c r="I72" s="75">
        <f t="shared" ref="I72:J72" si="22">I63+I65+I69</f>
        <v>266581600</v>
      </c>
      <c r="J72" s="101">
        <f t="shared" si="22"/>
        <v>213963200</v>
      </c>
    </row>
    <row r="73" spans="1:10" ht="20.100000000000001" customHeight="1" thickBot="1" x14ac:dyDescent="0.3">
      <c r="A73" s="76" t="s">
        <v>25</v>
      </c>
      <c r="B73" s="97" t="s">
        <v>2</v>
      </c>
      <c r="C73" s="97" t="s">
        <v>2</v>
      </c>
      <c r="D73" s="97" t="s">
        <v>2</v>
      </c>
      <c r="E73" s="97" t="s">
        <v>2</v>
      </c>
      <c r="F73" s="97" t="s">
        <v>2</v>
      </c>
      <c r="G73" s="97" t="s">
        <v>2</v>
      </c>
      <c r="H73" s="77">
        <f>H9+H11+H53+H56+H59+H64+H66+H70</f>
        <v>7099815897.46</v>
      </c>
      <c r="I73" s="77">
        <f t="shared" ref="I73:J73" si="23">I9+I11+I53+I56+I59+I64+I66+I70</f>
        <v>238759241</v>
      </c>
      <c r="J73" s="102">
        <f t="shared" si="23"/>
        <v>192619383</v>
      </c>
    </row>
    <row r="77" spans="1:10" ht="20.100000000000001" customHeight="1" x14ac:dyDescent="0.25">
      <c r="A77" s="78" t="s">
        <v>61</v>
      </c>
      <c r="B77" s="78"/>
      <c r="C77" s="78"/>
      <c r="D77" s="78"/>
      <c r="E77" s="78"/>
      <c r="F77" s="78"/>
      <c r="G77" s="78"/>
      <c r="H77" s="79">
        <f>H78+H79</f>
        <v>6130985710</v>
      </c>
      <c r="I77" s="79">
        <f>I78+I79</f>
        <v>5000000</v>
      </c>
      <c r="J77" s="79">
        <f>J78+J79</f>
        <v>5000000</v>
      </c>
    </row>
    <row r="78" spans="1:10" ht="20.100000000000001" customHeight="1" x14ac:dyDescent="0.25">
      <c r="A78" s="80" t="s">
        <v>62</v>
      </c>
      <c r="B78" s="80"/>
      <c r="C78" s="80"/>
      <c r="D78" s="80"/>
      <c r="E78" s="80"/>
      <c r="F78" s="80"/>
      <c r="G78" s="80"/>
      <c r="H78" s="81">
        <v>0</v>
      </c>
      <c r="I78" s="81">
        <v>0</v>
      </c>
      <c r="J78" s="81">
        <v>0</v>
      </c>
    </row>
    <row r="79" spans="1:10" ht="20.100000000000001" customHeight="1" x14ac:dyDescent="0.25">
      <c r="A79" s="80" t="s">
        <v>63</v>
      </c>
      <c r="B79" s="80"/>
      <c r="C79" s="80"/>
      <c r="D79" s="80"/>
      <c r="E79" s="80"/>
      <c r="F79" s="80"/>
      <c r="G79" s="80"/>
      <c r="H79" s="81">
        <f>H9+H11</f>
        <v>6130985710</v>
      </c>
      <c r="I79" s="81">
        <f t="shared" ref="I79:J79" si="24">I9+I11</f>
        <v>5000000</v>
      </c>
      <c r="J79" s="81">
        <f t="shared" si="24"/>
        <v>5000000</v>
      </c>
    </row>
    <row r="80" spans="1:10" ht="20.100000000000001" customHeight="1" x14ac:dyDescent="0.25">
      <c r="A80" s="82" t="s">
        <v>64</v>
      </c>
      <c r="B80" s="82"/>
      <c r="C80" s="82"/>
      <c r="D80" s="82"/>
      <c r="E80" s="82"/>
      <c r="F80" s="82"/>
      <c r="G80" s="82"/>
      <c r="H80" s="83">
        <f>H81+H82</f>
        <v>791132817.46000004</v>
      </c>
      <c r="I80" s="83">
        <f t="shared" ref="I80:J80" si="25">I81+I82</f>
        <v>0</v>
      </c>
      <c r="J80" s="83">
        <f t="shared" si="25"/>
        <v>0</v>
      </c>
    </row>
    <row r="81" spans="1:10" ht="20.100000000000001" customHeight="1" x14ac:dyDescent="0.25">
      <c r="A81" s="80" t="s">
        <v>62</v>
      </c>
      <c r="B81" s="80"/>
      <c r="C81" s="80"/>
      <c r="D81" s="80"/>
      <c r="E81" s="80"/>
      <c r="F81" s="80"/>
      <c r="G81" s="80"/>
      <c r="H81" s="81">
        <v>0</v>
      </c>
      <c r="I81" s="81">
        <v>0</v>
      </c>
      <c r="J81" s="81">
        <v>0</v>
      </c>
    </row>
    <row r="82" spans="1:10" ht="20.100000000000001" customHeight="1" x14ac:dyDescent="0.25">
      <c r="A82" s="80" t="s">
        <v>63</v>
      </c>
      <c r="B82" s="80"/>
      <c r="C82" s="80"/>
      <c r="D82" s="80"/>
      <c r="E82" s="80"/>
      <c r="F82" s="80"/>
      <c r="G82" s="80"/>
      <c r="H82" s="81">
        <f>H53+H56+H59</f>
        <v>791132817.46000004</v>
      </c>
      <c r="I82" s="81">
        <f t="shared" ref="I82:J82" si="26">I53+I56+I59</f>
        <v>0</v>
      </c>
      <c r="J82" s="81">
        <f t="shared" si="26"/>
        <v>0</v>
      </c>
    </row>
    <row r="83" spans="1:10" s="70" customFormat="1" ht="20.100000000000001" customHeight="1" x14ac:dyDescent="0.25">
      <c r="A83" s="82" t="s">
        <v>66</v>
      </c>
      <c r="B83" s="82"/>
      <c r="C83" s="82"/>
      <c r="D83" s="82"/>
      <c r="E83" s="82"/>
      <c r="F83" s="82"/>
      <c r="G83" s="82"/>
      <c r="H83" s="83">
        <f>H84+H85</f>
        <v>419462070</v>
      </c>
      <c r="I83" s="83">
        <f t="shared" ref="I83:J83" si="27">I84+I85</f>
        <v>500340841</v>
      </c>
      <c r="J83" s="83">
        <f t="shared" si="27"/>
        <v>401582583</v>
      </c>
    </row>
    <row r="84" spans="1:10" s="70" customFormat="1" ht="20.100000000000001" customHeight="1" x14ac:dyDescent="0.25">
      <c r="A84" s="80" t="s">
        <v>62</v>
      </c>
      <c r="B84" s="80"/>
      <c r="C84" s="80"/>
      <c r="D84" s="80"/>
      <c r="E84" s="80"/>
      <c r="F84" s="80"/>
      <c r="G84" s="80"/>
      <c r="H84" s="81">
        <f>H63+H65+H69</f>
        <v>241764700</v>
      </c>
      <c r="I84" s="81">
        <f t="shared" ref="I84:J84" si="28">I63+I65+I69</f>
        <v>266581600</v>
      </c>
      <c r="J84" s="81">
        <f t="shared" si="28"/>
        <v>213963200</v>
      </c>
    </row>
    <row r="85" spans="1:10" s="70" customFormat="1" ht="20.100000000000001" customHeight="1" x14ac:dyDescent="0.25">
      <c r="A85" s="80" t="s">
        <v>63</v>
      </c>
      <c r="B85" s="80"/>
      <c r="C85" s="80"/>
      <c r="D85" s="80"/>
      <c r="E85" s="80"/>
      <c r="F85" s="80"/>
      <c r="G85" s="80"/>
      <c r="H85" s="81">
        <f>H64+H66+H70</f>
        <v>177697370</v>
      </c>
      <c r="I85" s="81">
        <f t="shared" ref="I85:J85" si="29">I64+I66+I70</f>
        <v>233759241</v>
      </c>
      <c r="J85" s="81">
        <f t="shared" si="29"/>
        <v>187619383</v>
      </c>
    </row>
    <row r="86" spans="1:10" ht="20.100000000000001" customHeight="1" x14ac:dyDescent="0.25">
      <c r="A86" s="84"/>
      <c r="B86" s="84"/>
      <c r="C86" s="84"/>
      <c r="D86" s="84"/>
      <c r="E86" s="82" t="s">
        <v>65</v>
      </c>
      <c r="F86" s="82"/>
      <c r="G86" s="82"/>
      <c r="H86" s="83">
        <f>H87+H88</f>
        <v>7341580597.46</v>
      </c>
      <c r="I86" s="83">
        <f t="shared" ref="I86:J86" si="30">I87+I88</f>
        <v>505340841</v>
      </c>
      <c r="J86" s="83">
        <f t="shared" si="30"/>
        <v>406582583</v>
      </c>
    </row>
    <row r="87" spans="1:10" ht="20.100000000000001" customHeight="1" x14ac:dyDescent="0.25">
      <c r="A87" s="84"/>
      <c r="B87" s="84"/>
      <c r="C87" s="84"/>
      <c r="D87" s="84"/>
      <c r="E87" s="80" t="s">
        <v>62</v>
      </c>
      <c r="F87" s="84"/>
      <c r="G87" s="84"/>
      <c r="H87" s="85">
        <f>H78+H81+H84</f>
        <v>241764700</v>
      </c>
      <c r="I87" s="85">
        <f t="shared" ref="I87:J87" si="31">I78+I81+I84</f>
        <v>266581600</v>
      </c>
      <c r="J87" s="85">
        <f t="shared" si="31"/>
        <v>213963200</v>
      </c>
    </row>
    <row r="88" spans="1:10" ht="20.100000000000001" customHeight="1" x14ac:dyDescent="0.25">
      <c r="A88" s="84"/>
      <c r="B88" s="84"/>
      <c r="C88" s="84"/>
      <c r="D88" s="84"/>
      <c r="E88" s="80" t="s">
        <v>63</v>
      </c>
      <c r="F88" s="84"/>
      <c r="G88" s="84"/>
      <c r="H88" s="85">
        <f>H79+H82+H85</f>
        <v>7099815897.46</v>
      </c>
      <c r="I88" s="85">
        <f t="shared" ref="I88:J88" si="32">I79+I82+I85</f>
        <v>238759241</v>
      </c>
      <c r="J88" s="85">
        <f t="shared" si="32"/>
        <v>192619383</v>
      </c>
    </row>
  </sheetData>
  <mergeCells count="65">
    <mergeCell ref="C46:C47"/>
    <mergeCell ref="D46:D47"/>
    <mergeCell ref="E46:E47"/>
    <mergeCell ref="B44:B45"/>
    <mergeCell ref="C44:C45"/>
    <mergeCell ref="D44:D45"/>
    <mergeCell ref="E44:E45"/>
    <mergeCell ref="A1:J1"/>
    <mergeCell ref="A12:J12"/>
    <mergeCell ref="G38:G39"/>
    <mergeCell ref="B19:B20"/>
    <mergeCell ref="C19:C20"/>
    <mergeCell ref="D19:D20"/>
    <mergeCell ref="E19:E20"/>
    <mergeCell ref="F19:F20"/>
    <mergeCell ref="G19:G20"/>
    <mergeCell ref="B38:B39"/>
    <mergeCell ref="C38:C39"/>
    <mergeCell ref="D38:D39"/>
    <mergeCell ref="E38:E39"/>
    <mergeCell ref="A6:J6"/>
    <mergeCell ref="G23:G24"/>
    <mergeCell ref="G25:G26"/>
    <mergeCell ref="F42:F43"/>
    <mergeCell ref="F48:F49"/>
    <mergeCell ref="F46:F47"/>
    <mergeCell ref="F38:F39"/>
    <mergeCell ref="G44:G47"/>
    <mergeCell ref="G48:G49"/>
    <mergeCell ref="F44:F45"/>
    <mergeCell ref="A50:J50"/>
    <mergeCell ref="B40:B41"/>
    <mergeCell ref="C40:C41"/>
    <mergeCell ref="D40:D41"/>
    <mergeCell ref="E40:E41"/>
    <mergeCell ref="F40:F41"/>
    <mergeCell ref="G40:G43"/>
    <mergeCell ref="B42:B43"/>
    <mergeCell ref="B48:B49"/>
    <mergeCell ref="C48:C49"/>
    <mergeCell ref="D48:D49"/>
    <mergeCell ref="E48:E49"/>
    <mergeCell ref="C42:C43"/>
    <mergeCell ref="D42:D43"/>
    <mergeCell ref="E42:E43"/>
    <mergeCell ref="B46:B47"/>
    <mergeCell ref="G63:G64"/>
    <mergeCell ref="A60:J60"/>
    <mergeCell ref="B63:B64"/>
    <mergeCell ref="C63:C64"/>
    <mergeCell ref="D63:D64"/>
    <mergeCell ref="E63:E64"/>
    <mergeCell ref="F63:F64"/>
    <mergeCell ref="F65:F66"/>
    <mergeCell ref="G65:G66"/>
    <mergeCell ref="B69:B70"/>
    <mergeCell ref="C69:C70"/>
    <mergeCell ref="D69:D70"/>
    <mergeCell ref="E69:E70"/>
    <mergeCell ref="F69:F70"/>
    <mergeCell ref="G69:G70"/>
    <mergeCell ref="B65:B66"/>
    <mergeCell ref="C65:C66"/>
    <mergeCell ref="D65:D66"/>
    <mergeCell ref="E65:E66"/>
  </mergeCells>
  <pageMargins left="0.23622047244094491" right="0.23622047244094491" top="0.74803149606299213" bottom="0.74803149606299213" header="0.31496062992125984" footer="0.31496062992125984"/>
  <pageSetup paperSize="8" scale="85" fitToHeight="0" orientation="landscape" horizontalDpi="300" verticalDpi="300" r:id="rId1"/>
  <headerFooter>
    <oddFooter>&amp;C&amp;P</oddFooter>
  </headerFooter>
  <rowBreaks count="2" manualBreakCount="2">
    <brk id="53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Алина Владимировна Поддуб. Поддубная</dc:creator>
  <cp:lastModifiedBy>Тульникова Е.С.</cp:lastModifiedBy>
  <cp:lastPrinted>2025-10-29T14:01:57Z</cp:lastPrinted>
  <dcterms:created xsi:type="dcterms:W3CDTF">2016-10-26T12:50:16Z</dcterms:created>
  <dcterms:modified xsi:type="dcterms:W3CDTF">2025-10-29T14:04:34Z</dcterms:modified>
</cp:coreProperties>
</file>